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IECOMI 2021\TALLER BASE\"/>
    </mc:Choice>
  </mc:AlternateContent>
  <xr:revisionPtr revIDLastSave="0" documentId="13_ncr:1_{CA515996-5A70-475E-908C-155F5E7DC59E}" xr6:coauthVersionLast="46" xr6:coauthVersionMax="46" xr10:uidLastSave="{00000000-0000-0000-0000-000000000000}"/>
  <bookViews>
    <workbookView xWindow="-120" yWindow="-120" windowWidth="24240" windowHeight="13140" xr2:uid="{4E8C90D5-4021-4807-B1EF-76D2AE0171E4}"/>
  </bookViews>
  <sheets>
    <sheet name="respuestas" sheetId="1" r:id="rId1"/>
    <sheet name="resultados" sheetId="2" r:id="rId2"/>
    <sheet name="interpretació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2" l="1"/>
  <c r="S4" i="2"/>
  <c r="S5" i="2"/>
  <c r="S7" i="2" s="1"/>
  <c r="S6" i="2"/>
  <c r="S2" i="2"/>
  <c r="R6" i="2"/>
  <c r="R5" i="2"/>
  <c r="Q6" i="2"/>
  <c r="R4" i="2"/>
  <c r="Q5" i="2"/>
  <c r="L6" i="2"/>
  <c r="O6" i="2"/>
  <c r="P6" i="2"/>
  <c r="N6" i="2"/>
  <c r="Q4" i="2"/>
  <c r="M6" i="2"/>
  <c r="P5" i="2"/>
  <c r="N5" i="2"/>
  <c r="L5" i="2"/>
  <c r="O5" i="2"/>
  <c r="M5" i="2"/>
  <c r="O4" i="2"/>
  <c r="R3" i="2"/>
  <c r="L4" i="2"/>
  <c r="O3" i="2"/>
  <c r="O7" i="2" s="1"/>
  <c r="D4" i="3" s="1"/>
  <c r="M4" i="2"/>
  <c r="N4" i="2"/>
  <c r="P4" i="2"/>
  <c r="R2" i="2"/>
  <c r="N3" i="2"/>
  <c r="L3" i="2"/>
  <c r="O2" i="2"/>
  <c r="M3" i="2"/>
  <c r="Q3" i="2"/>
  <c r="M2" i="2"/>
  <c r="M7" i="2" s="1"/>
  <c r="P3" i="2"/>
  <c r="P2" i="2"/>
  <c r="P7" i="2" s="1"/>
  <c r="Q2" i="2"/>
  <c r="Q7" i="2" s="1"/>
  <c r="L2" i="2"/>
  <c r="L7" i="2" s="1"/>
  <c r="N2" i="2"/>
  <c r="N7" i="2" s="1"/>
  <c r="G4" i="2"/>
  <c r="I6" i="2"/>
  <c r="I5" i="2"/>
  <c r="I4" i="2"/>
  <c r="I3" i="2"/>
  <c r="I2" i="2"/>
  <c r="H6" i="2"/>
  <c r="H5" i="2"/>
  <c r="G6" i="2"/>
  <c r="H4" i="2"/>
  <c r="G5" i="2"/>
  <c r="B6" i="2"/>
  <c r="E6" i="2"/>
  <c r="F6" i="2"/>
  <c r="D6" i="2"/>
  <c r="C6" i="2"/>
  <c r="F5" i="2"/>
  <c r="D5" i="2"/>
  <c r="B5" i="2"/>
  <c r="E5" i="2"/>
  <c r="C5" i="2"/>
  <c r="E4" i="2"/>
  <c r="H3" i="2"/>
  <c r="B4" i="2"/>
  <c r="E3" i="2"/>
  <c r="C4" i="2"/>
  <c r="D4" i="2"/>
  <c r="F4" i="2"/>
  <c r="H2" i="2"/>
  <c r="D3" i="2"/>
  <c r="B3" i="2"/>
  <c r="B2" i="2"/>
  <c r="E2" i="2"/>
  <c r="C3" i="2"/>
  <c r="G3" i="2"/>
  <c r="C2" i="2"/>
  <c r="F3" i="2"/>
  <c r="F2" i="2"/>
  <c r="G2" i="2"/>
  <c r="D2" i="2"/>
  <c r="D3" i="3" l="1"/>
  <c r="R7" i="2"/>
  <c r="D7" i="3" s="1"/>
  <c r="D6" i="3"/>
  <c r="D2" i="3"/>
  <c r="D8" i="3"/>
  <c r="D1" i="3"/>
  <c r="D5" i="3"/>
  <c r="I7" i="2"/>
  <c r="G7" i="2"/>
  <c r="H7" i="2"/>
  <c r="E7" i="2"/>
  <c r="D7" i="2"/>
  <c r="B7" i="2"/>
  <c r="C7" i="2"/>
  <c r="F7" i="2"/>
</calcChain>
</file>

<file path=xl/sharedStrings.xml><?xml version="1.0" encoding="utf-8"?>
<sst xmlns="http://schemas.openxmlformats.org/spreadsheetml/2006/main" count="88" uniqueCount="72">
  <si>
    <t>PREGUNTA</t>
  </si>
  <si>
    <t>N°</t>
  </si>
  <si>
    <t>INTITUCIÓN EDUCATIVA CONCEJO MUNICIPAL DE ITAGÜÍ
"Propiciando la formación integral del ser"
TEST DE INTELIGENCIAS MÚLTIPLES</t>
  </si>
  <si>
    <t>ESTUDIANTE:</t>
  </si>
  <si>
    <t>GRADO Y GRUPO:</t>
  </si>
  <si>
    <t>Prefiero dibujar un mapa a dar instrucciones verbales</t>
  </si>
  <si>
    <t>Si estoy enojado o contento generalmente sé por qué</t>
  </si>
  <si>
    <t>Sé tocar o solía tocar un instrumento musical</t>
  </si>
  <si>
    <t>Puedo asociar música con mis estados de ánimo</t>
  </si>
  <si>
    <t>Puedo sumar y multiplicar mentalmente con rapidez</t>
  </si>
  <si>
    <t>Puedo ayudar a un amigo a clarificar sus sentimientos porque yo mismo he lidiado exitosamente con sentimientos similares</t>
  </si>
  <si>
    <t>Me gusta trabajar con calculadora o computador</t>
  </si>
  <si>
    <t>Aprendo con rapidez nuevos pasos de baile</t>
  </si>
  <si>
    <t>Me resulta fácil decir lo que pienso en debates y discusiones</t>
  </si>
  <si>
    <t>Disfruto de un buen discurso o conferencia</t>
  </si>
  <si>
    <t>Siempre se dónde está el norte, esté donde esté</t>
  </si>
  <si>
    <t>Me gusta juntar grupos de gente para fiestas y ocasiones especiales</t>
  </si>
  <si>
    <t>La vida parece vacía sin música</t>
  </si>
  <si>
    <t>Siempre entiendo las ilustraciones que vienen en los aparatos nuevos</t>
  </si>
  <si>
    <t>Me gusta resolver juegos de ingenio y participar de juegos de mesa</t>
  </si>
  <si>
    <t>Me resultó fácil aprender a montar en bicicleta o patines</t>
  </si>
  <si>
    <t>Me irrita oir argumentaciones o aseveraciones que suenan ilógicas</t>
  </si>
  <si>
    <t>Puedo convencer a otros de que sigan mis planes</t>
  </si>
  <si>
    <t>Mi sentido del equilibrio y la coordinación es bueno</t>
  </si>
  <si>
    <t>A menudo percibo patrones y relaciones entre números más rápida y fácilmente que otros.</t>
  </si>
  <si>
    <t>Me gusta construir maquetas, trabajar con plastilina, hacer esculturas, origami.</t>
  </si>
  <si>
    <t>Soy bueno para encontrar las sutilezas en el significado de las palabras</t>
  </si>
  <si>
    <t>Puedo mirar un objeto desde una perspectiva e imaginarlo boca abajo o desde atrás con facilidad</t>
  </si>
  <si>
    <t>A menudo asocio una canción con sucesos de mi vida</t>
  </si>
  <si>
    <t>Me gusta trabajar con números y cifras</t>
  </si>
  <si>
    <t>Me gusta sentarme tranquilo o reflexionar sobre mis sensaciones, sentimientos y/o pensamientos íntimos.</t>
  </si>
  <si>
    <t>El sólo mirar figuras de edificios y estructuras me gusta</t>
  </si>
  <si>
    <t>Me gusta tararear, silbar y cantar en la ducha o cuando estoy solo</t>
  </si>
  <si>
    <t>Soy buena para la actividad física (Deportes, ejercicios, gimnasia)</t>
  </si>
  <si>
    <t>Me gusta escribir cartas detalladas a mis amigos.</t>
  </si>
  <si>
    <t>Normalmente tengo consciencia de la expresión de mi cara</t>
  </si>
  <si>
    <t>Soy sensible a la expresión de la cara de los demás</t>
  </si>
  <si>
    <t>Estoy en contacto con mis estados de ánimo, no tengo problemas para identificarlos.</t>
  </si>
  <si>
    <t>Soy sensible al estado de ánimo de los demás</t>
  </si>
  <si>
    <t>Tengo una idea clara de lo que los demás piensan de mi.</t>
  </si>
  <si>
    <t>Siempre que voy a un sitio donde hay animales me encanta observarlos y me intereso por ellos.</t>
  </si>
  <si>
    <t>Se me dan bien los temas relacionados con sistemas vivos (biología, medioambiente, ecología…). Me intereso en estudiarlos, conocerlos…</t>
  </si>
  <si>
    <t>Defiendo los derechos de los animales y la conservación del planeta.</t>
  </si>
  <si>
    <t>Disfruto con proyectos de naturaleza en el cole y en mi tiempo libre (observación de aves, estudio de árboles…).</t>
  </si>
  <si>
    <t>Me gustan las salidas al zoo, al campo, a museos naturalistas.</t>
  </si>
  <si>
    <t>A</t>
  </si>
  <si>
    <t>B</t>
  </si>
  <si>
    <t>C</t>
  </si>
  <si>
    <t>D</t>
  </si>
  <si>
    <t>E</t>
  </si>
  <si>
    <t>F</t>
  </si>
  <si>
    <t>G</t>
  </si>
  <si>
    <t>H</t>
  </si>
  <si>
    <t>Procedimiento para encontrar los resultados:
Marca con X cada número correspondiente a las afirmaciones que contestaste con V de verdadero.
Sumas las cantidades de X en cada columna
Un total de 4 en cualquier categoría indica gran habilidad, interés y/o motivación.</t>
  </si>
  <si>
    <t xml:space="preserve">Inteligencia Verbal-Lingüística: </t>
  </si>
  <si>
    <t>Es la habilidad para utilizar el lenguaje oral y escrito para informar, comunicar, persuadir, entretener y adquirir nuevos conocimientos. Facilita el aprendizaje de idiomas, la comprensión y la utilización eficaz del significado de las palabras</t>
  </si>
  <si>
    <t>posibilita la solución de problemas de lógica y matemáticas. Utiliza el pensamiento lógico para entender relaciones causa-efecto, conexiones, relaciones e ideas. Permite pensar críticamente, ejecutar cálculos complejos, razonar científicamente, abstraer y operar con imágenes mentales.</t>
  </si>
  <si>
    <t xml:space="preserve">Inteligencia Lógico-matemática: </t>
  </si>
  <si>
    <t>Habilidad de pensar y formar un modelo mental del mundo en tres dimensiones. Permite percibir la realidad, hacer producciones mentales, reconocer objetos en diferentes circunstancias, comparar objetos y relacionar colores, líneas, formas, figuras y espacios.</t>
  </si>
  <si>
    <t xml:space="preserve">Inteligencia Visual-espacial: </t>
  </si>
  <si>
    <t>Capacidad de utilizar el propio cuerpo y la mente en la ejecución de destrezas
motoras, tareas físicas y manipulación de objetos en pro de la realización de actividades o resolver problemas.
Además, permite hacer uso del cuerpo para expresar ideas y sentimientos.</t>
  </si>
  <si>
    <t xml:space="preserve">Inteligencia Corporal-Kinestésica: </t>
  </si>
  <si>
    <t xml:space="preserve">Inteligencia Musical: </t>
  </si>
  <si>
    <t>Habilidad para entender o comunicar las emociones y las ideas a través de la música en
composición y en ejecución. Se relaciona con reconocer, crear, reproducir y apreciar estructuras y esquemas musicales.</t>
  </si>
  <si>
    <t xml:space="preserve">Inteligencia Intrapersonal: </t>
  </si>
  <si>
    <t>Habilidad para tomar consciencia de sí mismo y conocer las aspiraciones, metas,
emociones, pensamientos, ideas, preferencias, convicciones fortalezas y debilidades propias. Es la que nos permite entendernos a nosotros mismos.</t>
  </si>
  <si>
    <t>Permite entender a los demás pues es la habilidad para captar los sentimientos y
necesidades de los otros, ejerciendo destrezas de liderazgos y trabajo cooperativo en forma efectiva.</t>
  </si>
  <si>
    <t xml:space="preserve">Inteligencia Interpersonal: </t>
  </si>
  <si>
    <t xml:space="preserve">Inteligencia Naturista: </t>
  </si>
  <si>
    <t>la inteligencia naturalista no hace referencia solo a la flora, la fauna y aquello que
encontramos en entornos vírgenes. También hace referencia a la capacidad de categorizar elementos del entorno reconociendo sus diferencias y el modo en el que se relacionan entre sí, y de utilizar esta información de para interactuar con ellos de manera beneficiosa</t>
  </si>
  <si>
    <t>VERDADERO /FALSO</t>
  </si>
  <si>
    <t>Contesta (V) si tu respuesta es Verdadera o (F) si tu respuesta es Falso
solo se acepta (V) o 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</si>
</sst>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1" xfId="0" applyBorder="1" applyProtection="1"/>
    <xf numFmtId="0" fontId="0" fillId="0" borderId="1" xfId="0" applyBorder="1" applyAlignment="1" applyProtection="1">
      <alignment horizontal="left" wrapText="1"/>
    </xf>
    <xf numFmtId="0" fontId="0" fillId="0" borderId="1" xfId="0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1" xfId="0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2" fontId="0" fillId="4" borderId="1" xfId="0" applyNumberFormat="1" applyFill="1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 vertical="center"/>
    </xf>
  </cellXfs>
  <cellStyles count="1">
    <cellStyle name="Normal" xfId="0" builtinId="0"/>
  </cellStyles>
  <dxfs count="5"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66675</xdr:rowOff>
    </xdr:from>
    <xdr:to>
      <xdr:col>1</xdr:col>
      <xdr:colOff>570230</xdr:colOff>
      <xdr:row>0</xdr:row>
      <xdr:rowOff>865505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C6D0C6-C384-4617-A784-EEC35718A43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478"/>
        <a:stretch/>
      </xdr:blipFill>
      <xdr:spPr bwMode="auto">
        <a:xfrm>
          <a:off x="247650" y="66675"/>
          <a:ext cx="903605" cy="7988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4953000</xdr:colOff>
      <xdr:row>0</xdr:row>
      <xdr:rowOff>95250</xdr:rowOff>
    </xdr:from>
    <xdr:to>
      <xdr:col>2</xdr:col>
      <xdr:colOff>752475</xdr:colOff>
      <xdr:row>0</xdr:row>
      <xdr:rowOff>885825</xdr:rowOff>
    </xdr:to>
    <xdr:pic>
      <xdr:nvPicPr>
        <xdr:cNvPr id="3" name="Imagen 2" descr="Descripción: icontec nuevo">
          <a:extLst>
            <a:ext uri="{FF2B5EF4-FFF2-40B4-BE49-F238E27FC236}">
              <a16:creationId xmlns:a16="http://schemas.microsoft.com/office/drawing/2014/main" id="{1A961A95-296A-4688-82A5-0BC82EA8D0B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025" y="95250"/>
          <a:ext cx="1038225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9EBEA-5872-4945-996F-699C1E1CF9AC}">
  <sheetPr>
    <tabColor rgb="FFFFFF00"/>
  </sheetPr>
  <dimension ref="A1:C47"/>
  <sheetViews>
    <sheetView tabSelected="1" workbookViewId="0">
      <selection activeCell="C8" sqref="C8"/>
    </sheetView>
  </sheetViews>
  <sheetFormatPr baseColWidth="10" defaultRowHeight="15.75" x14ac:dyDescent="0.25"/>
  <cols>
    <col min="1" max="1" width="8.7109375" style="3" customWidth="1"/>
    <col min="2" max="2" width="78.5703125" style="1" customWidth="1"/>
    <col min="3" max="3" width="13.85546875" style="1" customWidth="1"/>
    <col min="4" max="16384" width="11.42578125" style="1"/>
  </cols>
  <sheetData>
    <row r="1" spans="1:3" ht="76.5" customHeight="1" x14ac:dyDescent="0.25">
      <c r="A1" s="22" t="s">
        <v>2</v>
      </c>
      <c r="B1" s="22"/>
      <c r="C1" s="22"/>
    </row>
    <row r="2" spans="1:3" ht="21.75" customHeight="1" x14ac:dyDescent="0.25">
      <c r="A2" s="23" t="s">
        <v>3</v>
      </c>
      <c r="B2" s="23"/>
      <c r="C2" s="23"/>
    </row>
    <row r="3" spans="1:3" ht="21.75" customHeight="1" x14ac:dyDescent="0.25">
      <c r="A3" s="24"/>
      <c r="B3" s="25"/>
      <c r="C3" s="26"/>
    </row>
    <row r="4" spans="1:3" ht="21.75" customHeight="1" x14ac:dyDescent="0.25">
      <c r="A4" s="23" t="s">
        <v>4</v>
      </c>
      <c r="B4" s="23"/>
      <c r="C4" s="23"/>
    </row>
    <row r="5" spans="1:3" ht="21.75" customHeight="1" x14ac:dyDescent="0.25">
      <c r="A5" s="24"/>
      <c r="B5" s="25"/>
      <c r="C5" s="26"/>
    </row>
    <row r="6" spans="1:3" ht="31.5" x14ac:dyDescent="0.25">
      <c r="A6" s="4" t="s">
        <v>1</v>
      </c>
      <c r="B6" s="4" t="s">
        <v>0</v>
      </c>
      <c r="C6" s="18" t="s">
        <v>70</v>
      </c>
    </row>
    <row r="7" spans="1:3" ht="36" customHeight="1" x14ac:dyDescent="0.25">
      <c r="A7" s="19" t="s">
        <v>71</v>
      </c>
      <c r="B7" s="20"/>
      <c r="C7" s="21"/>
    </row>
    <row r="8" spans="1:3" x14ac:dyDescent="0.25">
      <c r="A8" s="5">
        <v>1</v>
      </c>
      <c r="B8" s="6" t="s">
        <v>5</v>
      </c>
      <c r="C8" s="2"/>
    </row>
    <row r="9" spans="1:3" x14ac:dyDescent="0.25">
      <c r="A9" s="5">
        <v>2</v>
      </c>
      <c r="B9" s="6" t="s">
        <v>6</v>
      </c>
      <c r="C9" s="2"/>
    </row>
    <row r="10" spans="1:3" x14ac:dyDescent="0.25">
      <c r="A10" s="5">
        <v>3</v>
      </c>
      <c r="B10" s="6" t="s">
        <v>7</v>
      </c>
      <c r="C10" s="2"/>
    </row>
    <row r="11" spans="1:3" x14ac:dyDescent="0.25">
      <c r="A11" s="5">
        <v>4</v>
      </c>
      <c r="B11" s="6" t="s">
        <v>8</v>
      </c>
      <c r="C11" s="2"/>
    </row>
    <row r="12" spans="1:3" x14ac:dyDescent="0.25">
      <c r="A12" s="5">
        <v>5</v>
      </c>
      <c r="B12" s="6" t="s">
        <v>9</v>
      </c>
      <c r="C12" s="2"/>
    </row>
    <row r="13" spans="1:3" ht="30" x14ac:dyDescent="0.25">
      <c r="A13" s="5">
        <v>6</v>
      </c>
      <c r="B13" s="7" t="s">
        <v>10</v>
      </c>
      <c r="C13" s="2"/>
    </row>
    <row r="14" spans="1:3" x14ac:dyDescent="0.25">
      <c r="A14" s="5">
        <v>7</v>
      </c>
      <c r="B14" s="6" t="s">
        <v>11</v>
      </c>
      <c r="C14" s="2"/>
    </row>
    <row r="15" spans="1:3" x14ac:dyDescent="0.25">
      <c r="A15" s="5">
        <v>8</v>
      </c>
      <c r="B15" s="6" t="s">
        <v>12</v>
      </c>
      <c r="C15" s="2"/>
    </row>
    <row r="16" spans="1:3" x14ac:dyDescent="0.25">
      <c r="A16" s="5">
        <v>9</v>
      </c>
      <c r="B16" s="6" t="s">
        <v>13</v>
      </c>
      <c r="C16" s="2"/>
    </row>
    <row r="17" spans="1:3" x14ac:dyDescent="0.25">
      <c r="A17" s="5">
        <v>10</v>
      </c>
      <c r="B17" s="6" t="s">
        <v>14</v>
      </c>
      <c r="C17" s="2"/>
    </row>
    <row r="18" spans="1:3" x14ac:dyDescent="0.25">
      <c r="A18" s="5">
        <v>11</v>
      </c>
      <c r="B18" s="6" t="s">
        <v>15</v>
      </c>
      <c r="C18" s="2"/>
    </row>
    <row r="19" spans="1:3" x14ac:dyDescent="0.25">
      <c r="A19" s="5">
        <v>12</v>
      </c>
      <c r="B19" s="6" t="s">
        <v>16</v>
      </c>
      <c r="C19" s="2"/>
    </row>
    <row r="20" spans="1:3" x14ac:dyDescent="0.25">
      <c r="A20" s="5">
        <v>13</v>
      </c>
      <c r="B20" s="6" t="s">
        <v>17</v>
      </c>
      <c r="C20" s="2"/>
    </row>
    <row r="21" spans="1:3" x14ac:dyDescent="0.25">
      <c r="A21" s="5">
        <v>14</v>
      </c>
      <c r="B21" s="6" t="s">
        <v>18</v>
      </c>
      <c r="C21" s="2"/>
    </row>
    <row r="22" spans="1:3" x14ac:dyDescent="0.25">
      <c r="A22" s="5">
        <v>15</v>
      </c>
      <c r="B22" s="6" t="s">
        <v>19</v>
      </c>
      <c r="C22" s="2"/>
    </row>
    <row r="23" spans="1:3" x14ac:dyDescent="0.25">
      <c r="A23" s="5">
        <v>16</v>
      </c>
      <c r="B23" s="6" t="s">
        <v>20</v>
      </c>
      <c r="C23" s="2"/>
    </row>
    <row r="24" spans="1:3" x14ac:dyDescent="0.25">
      <c r="A24" s="5">
        <v>17</v>
      </c>
      <c r="B24" s="6" t="s">
        <v>21</v>
      </c>
      <c r="C24" s="2"/>
    </row>
    <row r="25" spans="1:3" x14ac:dyDescent="0.25">
      <c r="A25" s="5">
        <v>18</v>
      </c>
      <c r="B25" s="6" t="s">
        <v>22</v>
      </c>
      <c r="C25" s="2"/>
    </row>
    <row r="26" spans="1:3" x14ac:dyDescent="0.25">
      <c r="A26" s="5">
        <v>19</v>
      </c>
      <c r="B26" s="6" t="s">
        <v>23</v>
      </c>
      <c r="C26" s="2"/>
    </row>
    <row r="27" spans="1:3" ht="30" x14ac:dyDescent="0.25">
      <c r="A27" s="5">
        <v>20</v>
      </c>
      <c r="B27" s="8" t="s">
        <v>24</v>
      </c>
      <c r="C27" s="2"/>
    </row>
    <row r="28" spans="1:3" x14ac:dyDescent="0.25">
      <c r="A28" s="5">
        <v>21</v>
      </c>
      <c r="B28" s="6" t="s">
        <v>25</v>
      </c>
      <c r="C28" s="2"/>
    </row>
    <row r="29" spans="1:3" x14ac:dyDescent="0.25">
      <c r="A29" s="5">
        <v>22</v>
      </c>
      <c r="B29" s="6" t="s">
        <v>26</v>
      </c>
      <c r="C29" s="2"/>
    </row>
    <row r="30" spans="1:3" ht="30" x14ac:dyDescent="0.25">
      <c r="A30" s="5">
        <v>23</v>
      </c>
      <c r="B30" s="8" t="s">
        <v>27</v>
      </c>
      <c r="C30" s="2"/>
    </row>
    <row r="31" spans="1:3" x14ac:dyDescent="0.25">
      <c r="A31" s="5">
        <v>24</v>
      </c>
      <c r="B31" s="6" t="s">
        <v>28</v>
      </c>
      <c r="C31" s="2"/>
    </row>
    <row r="32" spans="1:3" x14ac:dyDescent="0.25">
      <c r="A32" s="5">
        <v>25</v>
      </c>
      <c r="B32" s="6" t="s">
        <v>29</v>
      </c>
      <c r="C32" s="2"/>
    </row>
    <row r="33" spans="1:3" ht="30" x14ac:dyDescent="0.25">
      <c r="A33" s="5">
        <v>26</v>
      </c>
      <c r="B33" s="8" t="s">
        <v>30</v>
      </c>
      <c r="C33" s="2"/>
    </row>
    <row r="34" spans="1:3" x14ac:dyDescent="0.25">
      <c r="A34" s="5">
        <v>27</v>
      </c>
      <c r="B34" s="6" t="s">
        <v>31</v>
      </c>
      <c r="C34" s="2"/>
    </row>
    <row r="35" spans="1:3" x14ac:dyDescent="0.25">
      <c r="A35" s="5">
        <v>28</v>
      </c>
      <c r="B35" s="6" t="s">
        <v>32</v>
      </c>
      <c r="C35" s="2"/>
    </row>
    <row r="36" spans="1:3" x14ac:dyDescent="0.25">
      <c r="A36" s="5">
        <v>29</v>
      </c>
      <c r="B36" s="6" t="s">
        <v>33</v>
      </c>
      <c r="C36" s="2"/>
    </row>
    <row r="37" spans="1:3" x14ac:dyDescent="0.25">
      <c r="A37" s="5">
        <v>30</v>
      </c>
      <c r="B37" s="6" t="s">
        <v>34</v>
      </c>
      <c r="C37" s="2"/>
    </row>
    <row r="38" spans="1:3" x14ac:dyDescent="0.25">
      <c r="A38" s="5">
        <v>31</v>
      </c>
      <c r="B38" s="6" t="s">
        <v>35</v>
      </c>
      <c r="C38" s="2"/>
    </row>
    <row r="39" spans="1:3" x14ac:dyDescent="0.25">
      <c r="A39" s="5">
        <v>32</v>
      </c>
      <c r="B39" s="6" t="s">
        <v>36</v>
      </c>
      <c r="C39" s="2"/>
    </row>
    <row r="40" spans="1:3" x14ac:dyDescent="0.25">
      <c r="A40" s="5">
        <v>33</v>
      </c>
      <c r="B40" s="6" t="s">
        <v>37</v>
      </c>
      <c r="C40" s="2"/>
    </row>
    <row r="41" spans="1:3" x14ac:dyDescent="0.25">
      <c r="A41" s="5">
        <v>34</v>
      </c>
      <c r="B41" s="6" t="s">
        <v>38</v>
      </c>
      <c r="C41" s="2"/>
    </row>
    <row r="42" spans="1:3" x14ac:dyDescent="0.25">
      <c r="A42" s="5">
        <v>35</v>
      </c>
      <c r="B42" s="6" t="s">
        <v>39</v>
      </c>
      <c r="C42" s="2"/>
    </row>
    <row r="43" spans="1:3" ht="30" x14ac:dyDescent="0.25">
      <c r="A43" s="5">
        <v>36</v>
      </c>
      <c r="B43" s="8" t="s">
        <v>40</v>
      </c>
      <c r="C43" s="2"/>
    </row>
    <row r="44" spans="1:3" ht="30" x14ac:dyDescent="0.25">
      <c r="A44" s="5">
        <v>37</v>
      </c>
      <c r="B44" s="7" t="s">
        <v>41</v>
      </c>
      <c r="C44" s="2"/>
    </row>
    <row r="45" spans="1:3" x14ac:dyDescent="0.25">
      <c r="A45" s="5">
        <v>38</v>
      </c>
      <c r="B45" s="6" t="s">
        <v>42</v>
      </c>
      <c r="C45" s="2"/>
    </row>
    <row r="46" spans="1:3" ht="30" x14ac:dyDescent="0.25">
      <c r="A46" s="5">
        <v>39</v>
      </c>
      <c r="B46" s="8" t="s">
        <v>43</v>
      </c>
      <c r="C46" s="2"/>
    </row>
    <row r="47" spans="1:3" x14ac:dyDescent="0.25">
      <c r="A47" s="5">
        <v>40</v>
      </c>
      <c r="B47" s="6" t="s">
        <v>44</v>
      </c>
      <c r="C47" s="2"/>
    </row>
  </sheetData>
  <sheetProtection algorithmName="SHA-512" hashValue="fr7KgnwVRHpIAyWPPFJUm2GyIJ3gnXR+UoRrH9BxKkiC/ge4zmLj5Ray2Nw5YV9FOhHY6Hku69D1SQSWG6xZFQ==" saltValue="GF55zwN7WwKaXXuaEbr+kA==" spinCount="100000" sheet="1" objects="1" scenarios="1" selectLockedCells="1"/>
  <mergeCells count="6">
    <mergeCell ref="A7:C7"/>
    <mergeCell ref="A1:C1"/>
    <mergeCell ref="A2:C2"/>
    <mergeCell ref="A4:C4"/>
    <mergeCell ref="A3:C3"/>
    <mergeCell ref="A5:C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DAC5F-D1FB-4B2F-ACDC-553058D04756}">
  <sheetPr>
    <tabColor rgb="FF00B050"/>
  </sheetPr>
  <dimension ref="B1:S13"/>
  <sheetViews>
    <sheetView workbookViewId="0">
      <selection activeCell="K15" sqref="K15"/>
    </sheetView>
  </sheetViews>
  <sheetFormatPr baseColWidth="10" defaultRowHeight="15" x14ac:dyDescent="0.25"/>
  <cols>
    <col min="1" max="16384" width="11.42578125" style="10"/>
  </cols>
  <sheetData>
    <row r="1" spans="2:19" x14ac:dyDescent="0.25">
      <c r="B1" s="9" t="s">
        <v>45</v>
      </c>
      <c r="C1" s="9" t="s">
        <v>46</v>
      </c>
      <c r="D1" s="9" t="s">
        <v>47</v>
      </c>
      <c r="E1" s="9" t="s">
        <v>48</v>
      </c>
      <c r="F1" s="9" t="s">
        <v>49</v>
      </c>
      <c r="G1" s="9" t="s">
        <v>50</v>
      </c>
      <c r="H1" s="9" t="s">
        <v>51</v>
      </c>
      <c r="I1" s="9" t="s">
        <v>52</v>
      </c>
      <c r="L1" s="9" t="s">
        <v>45</v>
      </c>
      <c r="M1" s="9" t="s">
        <v>46</v>
      </c>
      <c r="N1" s="9" t="s">
        <v>47</v>
      </c>
      <c r="O1" s="9" t="s">
        <v>48</v>
      </c>
      <c r="P1" s="9" t="s">
        <v>49</v>
      </c>
      <c r="Q1" s="9" t="s">
        <v>50</v>
      </c>
      <c r="R1" s="9" t="s">
        <v>51</v>
      </c>
      <c r="S1" s="9" t="s">
        <v>52</v>
      </c>
    </row>
    <row r="2" spans="2:19" x14ac:dyDescent="0.25">
      <c r="B2" s="11" t="b">
        <f>IF(respuestas!C16="V",9)</f>
        <v>0</v>
      </c>
      <c r="C2" s="11" t="b">
        <f>IF(respuestas!C12="V",5)</f>
        <v>0</v>
      </c>
      <c r="D2" s="11" t="b">
        <f>IF(respuestas!C8="V",1)</f>
        <v>0</v>
      </c>
      <c r="E2" s="11" t="b">
        <f>IF(respuestas!C15="V",8)</f>
        <v>0</v>
      </c>
      <c r="F2" s="11" t="b">
        <f>IF(respuestas!C10="V",3)</f>
        <v>0</v>
      </c>
      <c r="G2" s="11" t="b">
        <f>IF(respuestas!C9="V",2)</f>
        <v>0</v>
      </c>
      <c r="H2" s="11" t="b">
        <f>IF(respuestas!C19="V",12)</f>
        <v>0</v>
      </c>
      <c r="I2" s="11" t="b">
        <f>IF(respuestas!C43="V",36)</f>
        <v>0</v>
      </c>
      <c r="L2" s="29" t="str">
        <f>IF(respuestas!C16="V","1","0")</f>
        <v>0</v>
      </c>
      <c r="M2" s="30" t="str">
        <f>IF(respuestas!C12="V","1","0")</f>
        <v>0</v>
      </c>
      <c r="N2" s="29" t="str">
        <f>IF(respuestas!C8="V","1","0")</f>
        <v>0</v>
      </c>
      <c r="O2" s="29" t="str">
        <f>IF(respuestas!C15="V","1","0")</f>
        <v>0</v>
      </c>
      <c r="P2" s="29" t="str">
        <f>IF(respuestas!C10="V","1","0")</f>
        <v>0</v>
      </c>
      <c r="Q2" s="29" t="str">
        <f>IF(respuestas!C9="V","1","0")</f>
        <v>0</v>
      </c>
      <c r="R2" s="29" t="str">
        <f>IF(respuestas!C19="V","1","0")</f>
        <v>0</v>
      </c>
      <c r="S2" s="29" t="str">
        <f>IF(respuestas!C43="V","1","0")</f>
        <v>0</v>
      </c>
    </row>
    <row r="3" spans="2:19" x14ac:dyDescent="0.25">
      <c r="B3" s="11" t="b">
        <f>IF(respuestas!C17="V",10)</f>
        <v>0</v>
      </c>
      <c r="C3" s="11" t="b">
        <f>IF(respuestas!C14="V",7)</f>
        <v>0</v>
      </c>
      <c r="D3" s="11" t="b">
        <f>IF(respuestas!C18="V",11)</f>
        <v>0</v>
      </c>
      <c r="E3" s="11" t="b">
        <f>IF(respuestas!C23="V",16)</f>
        <v>0</v>
      </c>
      <c r="F3" s="11" t="b">
        <f>IF(respuestas!C11="V",4)</f>
        <v>0</v>
      </c>
      <c r="G3" s="11" t="b">
        <f>IF(respuestas!C13="V",6)</f>
        <v>0</v>
      </c>
      <c r="H3" s="11" t="b">
        <f>IF(respuestas!C25="V",18)</f>
        <v>0</v>
      </c>
      <c r="I3" s="11" t="b">
        <f>IF(respuestas!C44="V",37)</f>
        <v>0</v>
      </c>
      <c r="L3" s="29" t="str">
        <f>IF(respuestas!C17="V","1","0")</f>
        <v>0</v>
      </c>
      <c r="M3" s="29" t="str">
        <f>IF(respuestas!C14="V","1","0")</f>
        <v>0</v>
      </c>
      <c r="N3" s="29" t="str">
        <f>IF(respuestas!C18="V","1","0")</f>
        <v>0</v>
      </c>
      <c r="O3" s="29" t="str">
        <f>IF(respuestas!C23="V","1","0")</f>
        <v>0</v>
      </c>
      <c r="P3" s="29" t="str">
        <f>IF(respuestas!C11="V","1","0")</f>
        <v>0</v>
      </c>
      <c r="Q3" s="29" t="str">
        <f>IF(respuestas!C13="V","1","0")</f>
        <v>0</v>
      </c>
      <c r="R3" s="29" t="str">
        <f>IF(respuestas!C25="V","1","0")</f>
        <v>0</v>
      </c>
      <c r="S3" s="29" t="str">
        <f>IF(respuestas!C44="V","1","0")</f>
        <v>0</v>
      </c>
    </row>
    <row r="4" spans="2:19" x14ac:dyDescent="0.25">
      <c r="B4" s="11" t="b">
        <f>IF(respuestas!C24="V",17)</f>
        <v>0</v>
      </c>
      <c r="C4" s="11" t="b">
        <f>IF(respuestas!C22="V",15)</f>
        <v>0</v>
      </c>
      <c r="D4" s="11" t="b">
        <f>IF(respuestas!C21="V",14)</f>
        <v>0</v>
      </c>
      <c r="E4" s="11" t="b">
        <f>IF(respuestas!C26="V",19)</f>
        <v>0</v>
      </c>
      <c r="F4" s="11" t="b">
        <f>IF(respuestas!C20="V",13)</f>
        <v>0</v>
      </c>
      <c r="G4" s="11" t="b">
        <f>IF(respuestas!C33="V",26)</f>
        <v>0</v>
      </c>
      <c r="H4" s="11" t="b">
        <f>IF(respuestas!C39="V",32)</f>
        <v>0</v>
      </c>
      <c r="I4" s="11" t="b">
        <f>IF(respuestas!C45="V",38)</f>
        <v>0</v>
      </c>
      <c r="L4" s="29" t="str">
        <f>IF(respuestas!C24="V","1","0")</f>
        <v>0</v>
      </c>
      <c r="M4" s="29" t="str">
        <f>IF(respuestas!C22="V","1","0")</f>
        <v>0</v>
      </c>
      <c r="N4" s="29" t="str">
        <f>IF(respuestas!C21="V","1","0")</f>
        <v>0</v>
      </c>
      <c r="O4" s="29" t="str">
        <f>IF(respuestas!C26="V","1","0")</f>
        <v>0</v>
      </c>
      <c r="P4" s="29" t="str">
        <f>IF(respuestas!C20="V","1","0")</f>
        <v>0</v>
      </c>
      <c r="Q4" s="29" t="str">
        <f>IF(respuestas!C33="V","1","0")</f>
        <v>0</v>
      </c>
      <c r="R4" s="29" t="str">
        <f>IF(respuestas!C39="V","1","0")</f>
        <v>0</v>
      </c>
      <c r="S4" s="29" t="str">
        <f>IF(respuestas!C45="V","1","0")</f>
        <v>0</v>
      </c>
    </row>
    <row r="5" spans="2:19" x14ac:dyDescent="0.25">
      <c r="B5" s="11" t="b">
        <f>IF(respuestas!C29="V",22)</f>
        <v>0</v>
      </c>
      <c r="C5" s="11" t="b">
        <f>IF(respuestas!C27="V",20)</f>
        <v>0</v>
      </c>
      <c r="D5" s="11" t="b">
        <f>IF(respuestas!C30="V",23)</f>
        <v>0</v>
      </c>
      <c r="E5" s="11" t="b">
        <f>IF(respuestas!C28="V",21)</f>
        <v>0</v>
      </c>
      <c r="F5" s="11" t="b">
        <f>IF(respuestas!C31="V",24)</f>
        <v>0</v>
      </c>
      <c r="G5" s="11" t="b">
        <f>IF(respuestas!C38="V",31)</f>
        <v>0</v>
      </c>
      <c r="H5" s="11" t="b">
        <f>IF(respuestas!C41="V",34)</f>
        <v>0</v>
      </c>
      <c r="I5" s="11" t="b">
        <f>IF(respuestas!C46="V",39)</f>
        <v>0</v>
      </c>
      <c r="L5" s="29" t="str">
        <f>IF(respuestas!C29="V","1","0")</f>
        <v>0</v>
      </c>
      <c r="M5" s="29" t="str">
        <f>IF(respuestas!C27="V","1","0")</f>
        <v>0</v>
      </c>
      <c r="N5" s="29" t="str">
        <f>IF(respuestas!C30="V","1","0")</f>
        <v>0</v>
      </c>
      <c r="O5" s="29" t="str">
        <f>IF(respuestas!C28="V","1","0")</f>
        <v>0</v>
      </c>
      <c r="P5" s="29" t="str">
        <f>IF(respuestas!C31="V","1","0")</f>
        <v>0</v>
      </c>
      <c r="Q5" s="29" t="str">
        <f>IF(respuestas!C38="V","1","0")</f>
        <v>0</v>
      </c>
      <c r="R5" s="29" t="str">
        <f>IF(respuestas!C41="V","1","0")</f>
        <v>0</v>
      </c>
      <c r="S5" s="29" t="str">
        <f>IF(respuestas!C46="V","1","0")</f>
        <v>0</v>
      </c>
    </row>
    <row r="6" spans="2:19" x14ac:dyDescent="0.25">
      <c r="B6" s="11" t="b">
        <f>IF(respuestas!C37="V",30)</f>
        <v>0</v>
      </c>
      <c r="C6" s="11" t="b">
        <f>IF(respuestas!C32="V",25)</f>
        <v>0</v>
      </c>
      <c r="D6" s="11" t="b">
        <f>IF(respuestas!C34="V",27)</f>
        <v>0</v>
      </c>
      <c r="E6" s="11" t="b">
        <f>IF(respuestas!C36="V",29)</f>
        <v>0</v>
      </c>
      <c r="F6" s="11" t="b">
        <f>IF(respuestas!C35="V",28)</f>
        <v>0</v>
      </c>
      <c r="G6" s="11" t="b">
        <f>IF(respuestas!C40="V",33)</f>
        <v>0</v>
      </c>
      <c r="H6" s="11" t="b">
        <f>IF(respuestas!C42="V",35)</f>
        <v>0</v>
      </c>
      <c r="I6" s="11" t="b">
        <f>IF(respuestas!C47="V",40)</f>
        <v>0</v>
      </c>
      <c r="L6" s="29" t="str">
        <f>IF(respuestas!C37="V","1","0")</f>
        <v>0</v>
      </c>
      <c r="M6" s="29" t="str">
        <f>IF(respuestas!C32="V","1","0")</f>
        <v>0</v>
      </c>
      <c r="N6" s="29" t="str">
        <f>IF(respuestas!C34="V","1","0")</f>
        <v>0</v>
      </c>
      <c r="O6" s="29" t="str">
        <f>IF(respuestas!C36="V","1","0")</f>
        <v>0</v>
      </c>
      <c r="P6" s="29" t="str">
        <f>IF(respuestas!C35="V","1","0")</f>
        <v>0</v>
      </c>
      <c r="Q6" s="29" t="str">
        <f>IF(respuestas!C40="V","1","0")</f>
        <v>0</v>
      </c>
      <c r="R6" s="29" t="str">
        <f>IF(respuestas!C42="V","1","0")</f>
        <v>0</v>
      </c>
      <c r="S6" s="29" t="str">
        <f>IF(respuestas!C47="V","1","0")</f>
        <v>0</v>
      </c>
    </row>
    <row r="7" spans="2:19" x14ac:dyDescent="0.25">
      <c r="B7" s="11">
        <f>SUM(B2:B6)</f>
        <v>0</v>
      </c>
      <c r="C7" s="11">
        <f t="shared" ref="C7:I7" si="0">SUM(C2:C6)</f>
        <v>0</v>
      </c>
      <c r="D7" s="11">
        <f t="shared" si="0"/>
        <v>0</v>
      </c>
      <c r="E7" s="11">
        <f t="shared" si="0"/>
        <v>0</v>
      </c>
      <c r="F7" s="11">
        <f t="shared" si="0"/>
        <v>0</v>
      </c>
      <c r="G7" s="11">
        <f t="shared" si="0"/>
        <v>0</v>
      </c>
      <c r="H7" s="11">
        <f t="shared" si="0"/>
        <v>0</v>
      </c>
      <c r="I7" s="11">
        <f t="shared" si="0"/>
        <v>0</v>
      </c>
      <c r="L7" s="31">
        <f>COUNTIF(L2:L6,"1")</f>
        <v>0</v>
      </c>
      <c r="M7" s="31">
        <f>COUNTIF(M2:M6,"1")</f>
        <v>0</v>
      </c>
      <c r="N7" s="31">
        <f t="shared" ref="N7:S7" si="1">COUNTIF(N2:N6,"1")</f>
        <v>0</v>
      </c>
      <c r="O7" s="31">
        <f t="shared" si="1"/>
        <v>0</v>
      </c>
      <c r="P7" s="31">
        <f t="shared" si="1"/>
        <v>0</v>
      </c>
      <c r="Q7" s="31">
        <f t="shared" si="1"/>
        <v>0</v>
      </c>
      <c r="R7" s="31">
        <f t="shared" si="1"/>
        <v>0</v>
      </c>
      <c r="S7" s="31">
        <f t="shared" si="1"/>
        <v>0</v>
      </c>
    </row>
    <row r="10" spans="2:19" x14ac:dyDescent="0.25">
      <c r="B10" s="27" t="s">
        <v>53</v>
      </c>
      <c r="C10" s="28"/>
      <c r="D10" s="28"/>
      <c r="E10" s="28"/>
      <c r="F10" s="28"/>
      <c r="G10" s="28"/>
      <c r="H10" s="28"/>
      <c r="I10" s="28"/>
    </row>
    <row r="11" spans="2:19" x14ac:dyDescent="0.25">
      <c r="B11" s="28"/>
      <c r="C11" s="28"/>
      <c r="D11" s="28"/>
      <c r="E11" s="28"/>
      <c r="F11" s="28"/>
      <c r="G11" s="28"/>
      <c r="H11" s="28"/>
      <c r="I11" s="28"/>
    </row>
    <row r="12" spans="2:19" x14ac:dyDescent="0.25">
      <c r="B12" s="28"/>
      <c r="C12" s="28"/>
      <c r="D12" s="28"/>
      <c r="E12" s="28"/>
      <c r="F12" s="28"/>
      <c r="G12" s="28"/>
      <c r="H12" s="28"/>
      <c r="I12" s="28"/>
    </row>
    <row r="13" spans="2:19" x14ac:dyDescent="0.25">
      <c r="B13" s="28"/>
      <c r="C13" s="28"/>
      <c r="D13" s="28"/>
      <c r="E13" s="28"/>
      <c r="F13" s="28"/>
      <c r="G13" s="28"/>
      <c r="H13" s="28"/>
      <c r="I13" s="28"/>
    </row>
  </sheetData>
  <sheetProtection algorithmName="SHA-512" hashValue="D+8kA65TwzP8sQNLcGoOMRuHs9V25ZDClw9kvQg3OCjpr2vMxR/AXKavLT9O6fLO55bChyWCyVk2zL8z9YX6WQ==" saltValue="QSaWj+Mj8QdYTdPF/CgMlw==" spinCount="100000" sheet="1" selectLockedCells="1"/>
  <mergeCells count="1">
    <mergeCell ref="B10:I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D5647-EB7A-4201-ADEA-F4BA41E9FB53}">
  <sheetPr>
    <tabColor rgb="FF7030A0"/>
  </sheetPr>
  <dimension ref="A1:D8"/>
  <sheetViews>
    <sheetView workbookViewId="0">
      <selection activeCell="F5" sqref="F5"/>
    </sheetView>
  </sheetViews>
  <sheetFormatPr baseColWidth="10" defaultRowHeight="15.75" x14ac:dyDescent="0.25"/>
  <cols>
    <col min="1" max="1" width="9.5703125" style="16" customWidth="1"/>
    <col min="2" max="2" width="27" style="17" customWidth="1"/>
    <col min="3" max="3" width="108.140625" style="1" customWidth="1"/>
    <col min="4" max="4" width="11.42578125" style="16"/>
    <col min="5" max="16384" width="11.42578125" style="1"/>
  </cols>
  <sheetData>
    <row r="1" spans="1:4" ht="47.25" x14ac:dyDescent="0.25">
      <c r="A1" s="12" t="s">
        <v>45</v>
      </c>
      <c r="B1" s="13" t="s">
        <v>54</v>
      </c>
      <c r="C1" s="14" t="s">
        <v>55</v>
      </c>
      <c r="D1" s="15">
        <f>resultados!L7</f>
        <v>0</v>
      </c>
    </row>
    <row r="2" spans="1:4" ht="47.25" x14ac:dyDescent="0.25">
      <c r="A2" s="12" t="s">
        <v>46</v>
      </c>
      <c r="B2" s="13" t="s">
        <v>57</v>
      </c>
      <c r="C2" s="14" t="s">
        <v>56</v>
      </c>
      <c r="D2" s="15">
        <f>resultados!M7</f>
        <v>0</v>
      </c>
    </row>
    <row r="3" spans="1:4" ht="47.25" x14ac:dyDescent="0.25">
      <c r="A3" s="12" t="s">
        <v>47</v>
      </c>
      <c r="B3" s="13" t="s">
        <v>59</v>
      </c>
      <c r="C3" s="14" t="s">
        <v>58</v>
      </c>
      <c r="D3" s="15">
        <f>resultados!N7</f>
        <v>0</v>
      </c>
    </row>
    <row r="4" spans="1:4" ht="63" x14ac:dyDescent="0.25">
      <c r="A4" s="12" t="s">
        <v>48</v>
      </c>
      <c r="B4" s="13" t="s">
        <v>61</v>
      </c>
      <c r="C4" s="14" t="s">
        <v>60</v>
      </c>
      <c r="D4" s="15">
        <f>resultados!O7</f>
        <v>0</v>
      </c>
    </row>
    <row r="5" spans="1:4" ht="47.25" x14ac:dyDescent="0.25">
      <c r="A5" s="12" t="s">
        <v>49</v>
      </c>
      <c r="B5" s="13" t="s">
        <v>62</v>
      </c>
      <c r="C5" s="14" t="s">
        <v>63</v>
      </c>
      <c r="D5" s="15">
        <f>resultados!P7</f>
        <v>0</v>
      </c>
    </row>
    <row r="6" spans="1:4" ht="47.25" x14ac:dyDescent="0.25">
      <c r="A6" s="12" t="s">
        <v>50</v>
      </c>
      <c r="B6" s="13" t="s">
        <v>64</v>
      </c>
      <c r="C6" s="14" t="s">
        <v>65</v>
      </c>
      <c r="D6" s="15">
        <f>resultados!Q7</f>
        <v>0</v>
      </c>
    </row>
    <row r="7" spans="1:4" ht="31.5" x14ac:dyDescent="0.25">
      <c r="A7" s="12" t="s">
        <v>51</v>
      </c>
      <c r="B7" s="13" t="s">
        <v>67</v>
      </c>
      <c r="C7" s="14" t="s">
        <v>66</v>
      </c>
      <c r="D7" s="15">
        <f>resultados!R7</f>
        <v>0</v>
      </c>
    </row>
    <row r="8" spans="1:4" ht="63" x14ac:dyDescent="0.25">
      <c r="A8" s="12" t="s">
        <v>52</v>
      </c>
      <c r="B8" s="13" t="s">
        <v>68</v>
      </c>
      <c r="C8" s="14" t="s">
        <v>69</v>
      </c>
      <c r="D8" s="15">
        <f>resultados!S7</f>
        <v>0</v>
      </c>
    </row>
  </sheetData>
  <sheetProtection algorithmName="SHA-512" hashValue="lvmyXqh5ZNIkqeTmgKfEfz7cOoeoHVjVDBuVNYz08yaDxC1hfA9mkFdj5bhHQ3C0wVngmwUVA/wcls11Py5RwQ==" saltValue="a8z3baA9tlMQkTSrxrNA+w==" spinCount="100000" sheet="1" objects="1" scenarios="1" selectLockedCells="1" selectUnlockedCells="1"/>
  <conditionalFormatting sqref="D1:D8">
    <cfRule type="cellIs" dxfId="1" priority="6" operator="greaterThan">
      <formula>39</formula>
    </cfRule>
    <cfRule type="cellIs" dxfId="0" priority="1" operator="greaterThanOrEqual">
      <formula>4</formula>
    </cfRule>
  </conditionalFormatting>
  <conditionalFormatting sqref="D2">
    <cfRule type="cellIs" dxfId="4" priority="5" operator="greaterThan">
      <formula>39</formula>
    </cfRule>
  </conditionalFormatting>
  <conditionalFormatting sqref="D3:D8">
    <cfRule type="cellIs" dxfId="3" priority="4" operator="greaterThan">
      <formula>39</formula>
    </cfRule>
  </conditionalFormatting>
  <conditionalFormatting sqref="D1:D8">
    <cfRule type="cellIs" dxfId="2" priority="2" operator="greaterThanOrEqual">
      <formula>40</formula>
    </cfRule>
    <cfRule type="cellIs" priority="3" operator="greaterThanOrEqual">
      <formula>40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respuestas</vt:lpstr>
      <vt:lpstr>resultados</vt:lpstr>
      <vt:lpstr>interpretación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2021-01-22T01:07:37Z</dcterms:created>
  <dcterms:modified xsi:type="dcterms:W3CDTF">2021-01-22T22:05:49Z</dcterms:modified>
</cp:coreProperties>
</file>